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GSLSNAS2\MWC-Share\NYSCemDiv\"/>
    </mc:Choice>
  </mc:AlternateContent>
  <xr:revisionPtr revIDLastSave="0" documentId="8_{9458C447-27FF-405A-A21D-3EEE40BE69D1}" xr6:coauthVersionLast="47" xr6:coauthVersionMax="47" xr10:uidLastSave="{00000000-0000-0000-0000-000000000000}"/>
  <bookViews>
    <workbookView xWindow="2940" yWindow="645" windowWidth="22035" windowHeight="12870" xr2:uid="{88C02E81-9A08-4FE4-9F95-2720A1FC7F70}"/>
  </bookViews>
  <sheets>
    <sheet name="Part 1" sheetId="5" r:id="rId1"/>
    <sheet name="Part 2" sheetId="1" r:id="rId2"/>
    <sheet name="Part 3" sheetId="2" r:id="rId3"/>
    <sheet name="Part 4" sheetId="3" r:id="rId4"/>
    <sheet name="Part 5" sheetId="4" r:id="rId5"/>
  </sheets>
  <definedNames>
    <definedName name="_xlnm.Print_Area" localSheetId="0">'Part 1'!$A$1:$C$41</definedName>
    <definedName name="_xlnm.Print_Area" localSheetId="1">'Part 2'!$A$1:$C$66</definedName>
    <definedName name="_xlnm.Print_Area" localSheetId="2">'Part 3'!$A$1:$E$53</definedName>
    <definedName name="_xlnm.Print_Area" localSheetId="3">'Part 4'!$A$1:$E$28</definedName>
    <definedName name="_xlnm.Print_Area" localSheetId="4">'Part 5'!$A$1:$C$14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2" l="1"/>
  <c r="B35" i="5"/>
  <c r="B25" i="5"/>
  <c r="D27" i="3"/>
  <c r="B25" i="3"/>
  <c r="B19" i="3"/>
  <c r="B17" i="3"/>
  <c r="D11" i="3"/>
  <c r="E11" i="3"/>
  <c r="E52" i="2"/>
  <c r="D52" i="2"/>
  <c r="B38" i="2"/>
  <c r="B42" i="2" s="1"/>
  <c r="B29" i="2"/>
  <c r="B34" i="2"/>
  <c r="E29" i="2"/>
  <c r="B44" i="2"/>
  <c r="E17" i="2"/>
  <c r="E16" i="2"/>
  <c r="E19" i="2"/>
  <c r="D19" i="2"/>
  <c r="B35" i="2" l="1"/>
  <c r="E44" i="2" s="1"/>
  <c r="E10" i="2" l="1"/>
  <c r="D10" i="2"/>
  <c r="B25" i="1"/>
  <c r="C65" i="1"/>
  <c r="B8" i="1"/>
  <c r="C52" i="1"/>
  <c r="C44" i="1"/>
  <c r="C42" i="1"/>
  <c r="C33" i="1"/>
  <c r="C19" i="1"/>
  <c r="B14" i="1"/>
  <c r="C15" i="1" s="1"/>
  <c r="B13" i="1"/>
  <c r="B17" i="1"/>
  <c r="C9" i="1"/>
  <c r="C26" i="1" l="1"/>
  <c r="C28" i="1" s="1"/>
</calcChain>
</file>

<file path=xl/sharedStrings.xml><?xml version="1.0" encoding="utf-8"?>
<sst xmlns="http://schemas.openxmlformats.org/spreadsheetml/2006/main" count="204" uniqueCount="168">
  <si>
    <t>a. Lot Sales (gross)</t>
  </si>
  <si>
    <t>b. Interment Income</t>
  </si>
  <si>
    <t>c. Foundations</t>
  </si>
  <si>
    <t>d. Dividends and Interest</t>
  </si>
  <si>
    <t>e. Donations</t>
  </si>
  <si>
    <t>f. Other Receipts (complete schedule)</t>
  </si>
  <si>
    <t>g. Subtotal - Operating Revenues:</t>
  </si>
  <si>
    <t>(Gross)</t>
  </si>
  <si>
    <t>Disbursements (Expenses):</t>
  </si>
  <si>
    <t>Receipts (Income):</t>
  </si>
  <si>
    <t>h. Employee Wages (non-officer)</t>
  </si>
  <si>
    <t>j. Independent Contractors - Mowing</t>
  </si>
  <si>
    <t>k. Salaries of Officers and Directors</t>
  </si>
  <si>
    <t>m. Equipment</t>
  </si>
  <si>
    <t>n. Insurance - General Liability</t>
  </si>
  <si>
    <t>o. Insurance - Workers Compensation</t>
  </si>
  <si>
    <t>p. Insurance - Commercial Crime</t>
  </si>
  <si>
    <t>q. Vandalism and Assessment Fee</t>
  </si>
  <si>
    <t>r. Other Disbursements (complete schedule)</t>
  </si>
  <si>
    <t>s. Subtotal - Disbursements:</t>
  </si>
  <si>
    <t>1.Operating Account Balance  - Beginning</t>
  </si>
  <si>
    <t>2. Net Opening Surplus OR Deficit</t>
  </si>
  <si>
    <t>i2. Independent Contractors - Foundations</t>
  </si>
  <si>
    <t>i1. Independent Contractors - Grave Opening + WA</t>
  </si>
  <si>
    <t>l1.Ops Supplies and Repairs</t>
  </si>
  <si>
    <t>Transfers to Operating Account</t>
  </si>
  <si>
    <t>From Trust Funds</t>
  </si>
  <si>
    <t>From Other Funds</t>
  </si>
  <si>
    <t>3. Total Transfers to Operating Account:</t>
  </si>
  <si>
    <t>Transfers From Operating Account</t>
  </si>
  <si>
    <t>To PM Fund (PM Required)</t>
  </si>
  <si>
    <t>Interment PM</t>
  </si>
  <si>
    <t>Lot Sales PM:</t>
  </si>
  <si>
    <t>Other (Loan Payments, etc.)</t>
  </si>
  <si>
    <t>To Perpetual Care Fund</t>
  </si>
  <si>
    <t>To Other Funds</t>
  </si>
  <si>
    <t>4. Total Transfers From Operating Account:</t>
  </si>
  <si>
    <t>Total Dividends and Interest (from all accounts)</t>
  </si>
  <si>
    <t xml:space="preserve">l2. Office Supplies </t>
  </si>
  <si>
    <t>Other Receipts - Detail Schedule:</t>
  </si>
  <si>
    <t>Reimbursement Income (Cemetery damage)</t>
  </si>
  <si>
    <t>Installation Services (plaques)</t>
  </si>
  <si>
    <t>Market Change (General Funds)</t>
  </si>
  <si>
    <t>Total Additional Receipts:</t>
  </si>
  <si>
    <t>Other Disbursements - Detail Schedule:</t>
  </si>
  <si>
    <t>Bank Service Fees: Credit Cards, Direct Deposit</t>
  </si>
  <si>
    <t>Infrastructure: Drainage Project</t>
  </si>
  <si>
    <t>Grounds - Landscaping</t>
  </si>
  <si>
    <t>Reimbursement Expense (Cemetery damage)</t>
  </si>
  <si>
    <t>Employer Paid Taxes (IRS, NYS)</t>
  </si>
  <si>
    <t>Utilities</t>
  </si>
  <si>
    <t>Grave buy-back</t>
  </si>
  <si>
    <t>Total Other Disbursements:</t>
  </si>
  <si>
    <t>Part Three - Statement of Operating Funds &amp; Trust Accounts</t>
  </si>
  <si>
    <t>General FUND (GF)</t>
  </si>
  <si>
    <t>Financial Institution</t>
  </si>
  <si>
    <t>Last 4 digits</t>
  </si>
  <si>
    <t xml:space="preserve">Type </t>
  </si>
  <si>
    <t>Accounts:</t>
  </si>
  <si>
    <t>Key Bank</t>
  </si>
  <si>
    <t>CK</t>
  </si>
  <si>
    <t>Balance Year End</t>
  </si>
  <si>
    <t>Market</t>
  </si>
  <si>
    <t>Cost</t>
  </si>
  <si>
    <t>Vanguard</t>
  </si>
  <si>
    <t>ETF</t>
  </si>
  <si>
    <t>MF</t>
  </si>
  <si>
    <t>Permanent Maint (PM)</t>
  </si>
  <si>
    <t>Total PM Assets:</t>
  </si>
  <si>
    <t>Total GF Assets:</t>
  </si>
  <si>
    <t>Fund Reconciliation</t>
  </si>
  <si>
    <t>1. PM Fund Balance</t>
  </si>
  <si>
    <t>Beginning:</t>
  </si>
  <si>
    <t>Additions to PM</t>
  </si>
  <si>
    <t>2. Lot Sales</t>
  </si>
  <si>
    <t>3. Interments</t>
  </si>
  <si>
    <t>4. Installment Payments</t>
  </si>
  <si>
    <t>5. Interest and Dividends</t>
  </si>
  <si>
    <t>6. Realized Capital Gains</t>
  </si>
  <si>
    <t>7. PM Loan Repayments</t>
  </si>
  <si>
    <t>8. Other additions to PM</t>
  </si>
  <si>
    <t>9. Subtotal Additions:</t>
  </si>
  <si>
    <t>Ending:</t>
  </si>
  <si>
    <t>Total Additions:</t>
  </si>
  <si>
    <t>10. Transfer of Income</t>
  </si>
  <si>
    <t>11. Realized Capital Losses</t>
  </si>
  <si>
    <t>12. PM Loans withdrawn</t>
  </si>
  <si>
    <t>13. Deduction of fees</t>
  </si>
  <si>
    <t>14. Subtotal of Deductions:</t>
  </si>
  <si>
    <t>15. Balance at Year End:</t>
  </si>
  <si>
    <t>verify:</t>
  </si>
  <si>
    <t>Mkt gain</t>
  </si>
  <si>
    <t>non Mkt gain</t>
  </si>
  <si>
    <t>Special Trust Funds</t>
  </si>
  <si>
    <t>Total Special Trust Funds</t>
  </si>
  <si>
    <t>Part Four - Statement of Perpetual Care Trust Funds</t>
  </si>
  <si>
    <t>0997</t>
  </si>
  <si>
    <t xml:space="preserve"> Perpetual Care (PC) Funds</t>
  </si>
  <si>
    <t>Additions to PC</t>
  </si>
  <si>
    <t>2. Allocations from endowments</t>
  </si>
  <si>
    <t>3. Income (div/int)</t>
  </si>
  <si>
    <t>4. Realized Capital Gains</t>
  </si>
  <si>
    <t>5. Other additions</t>
  </si>
  <si>
    <t>Balance Beginning:</t>
  </si>
  <si>
    <t>6. Total Additions to PC</t>
  </si>
  <si>
    <t>Total PC Assets:</t>
  </si>
  <si>
    <t xml:space="preserve"> Perpetual Care Funds (PC)</t>
  </si>
  <si>
    <t>7. Transfers of income</t>
  </si>
  <si>
    <t>8. Realized Capital Losses</t>
  </si>
  <si>
    <t>9. Deduction of fees</t>
  </si>
  <si>
    <t>11. Balance at end of year:</t>
  </si>
  <si>
    <t>Schedule A</t>
  </si>
  <si>
    <t>Select method of making deposits to the PM fund:</t>
  </si>
  <si>
    <t>1. By depositing the full amount of the entire grave sale amount</t>
  </si>
  <si>
    <t>2. By depositing at least 10% of any initial payment as received</t>
  </si>
  <si>
    <t>X</t>
  </si>
  <si>
    <t>Schedule A-2</t>
  </si>
  <si>
    <t>Installment payments collected</t>
  </si>
  <si>
    <t>Less cancelled installment payments</t>
  </si>
  <si>
    <t>Net installment lot sales</t>
  </si>
  <si>
    <t>PM Allocation: 10%</t>
  </si>
  <si>
    <t>Installment Payments on Lot Sales</t>
  </si>
  <si>
    <t>Withdrawals from PM</t>
  </si>
  <si>
    <t>Withdrawals from PC</t>
  </si>
  <si>
    <t>10. Total Withdrawals from PC</t>
  </si>
  <si>
    <t>Maplewood Cemetery Association</t>
  </si>
  <si>
    <t>Reporting Year End Date:</t>
  </si>
  <si>
    <t xml:space="preserve">Cemetery Name: </t>
  </si>
  <si>
    <t>Maplewood Cemetery</t>
  </si>
  <si>
    <t xml:space="preserve">Cemetery County: </t>
  </si>
  <si>
    <t>Monroe</t>
  </si>
  <si>
    <t>NYS Cemetery ID #</t>
  </si>
  <si>
    <t>Federal ID #</t>
  </si>
  <si>
    <t>16 0999814</t>
  </si>
  <si>
    <t>Mailing Address:</t>
  </si>
  <si>
    <t>Gary Stockmaster</t>
  </si>
  <si>
    <t>24 Flinton Run</t>
  </si>
  <si>
    <t>Churchville, NY 14428</t>
  </si>
  <si>
    <t>Person Keeping Financial Records</t>
  </si>
  <si>
    <t>Name and Title</t>
  </si>
  <si>
    <t>Director - Treasurer</t>
  </si>
  <si>
    <t>Mailing Address</t>
  </si>
  <si>
    <t>Phone Number</t>
  </si>
  <si>
    <t>585.473.2609</t>
  </si>
  <si>
    <t>E-Mail address</t>
  </si>
  <si>
    <t>Gary@MaplewoodCemetery.org</t>
  </si>
  <si>
    <t>Number of Burials for Reporting Year</t>
  </si>
  <si>
    <t># of Body burials</t>
  </si>
  <si>
    <t># of Cremains buried</t>
  </si>
  <si>
    <t># of Cremains buried from Out of state</t>
  </si>
  <si>
    <t>Total Burials:</t>
  </si>
  <si>
    <t>Various</t>
  </si>
  <si>
    <t>Current Lot Price</t>
  </si>
  <si>
    <t>Adult Interment Fee</t>
  </si>
  <si>
    <t>Cremation Interment Fee</t>
  </si>
  <si>
    <t>Cemetery  Lands - in Acres</t>
  </si>
  <si>
    <t>Sold to date</t>
  </si>
  <si>
    <t>Unsold - Developed</t>
  </si>
  <si>
    <t>Unsold - Undeveloped</t>
  </si>
  <si>
    <t>Total Acreage</t>
  </si>
  <si>
    <t>Insurance Coverage</t>
  </si>
  <si>
    <t>Amount of Coverage</t>
  </si>
  <si>
    <t>Expiration Date</t>
  </si>
  <si>
    <t>Classes covered</t>
  </si>
  <si>
    <t>ALL</t>
  </si>
  <si>
    <t>Name of Carrier</t>
  </si>
  <si>
    <t>The Hartford</t>
  </si>
  <si>
    <t>Annual Financial Report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</si>
</sst>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8"/>
      <color theme="1"/>
      <name val="Old English Text MT"/>
      <family val="4"/>
    </font>
    <font>
      <b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1">
    <xf numFmtId="0" fontId="0" fillId="0" borderId="0" xfId="0"/>
    <xf numFmtId="44" fontId="0" fillId="0" borderId="0" xfId="1" applyFont="1"/>
    <xf numFmtId="164" fontId="0" fillId="0" borderId="0" xfId="1" applyNumberFormat="1" applyFont="1"/>
    <xf numFmtId="0" fontId="2" fillId="2" borderId="1" xfId="0" applyFont="1" applyFill="1" applyBorder="1"/>
    <xf numFmtId="164" fontId="2" fillId="2" borderId="1" xfId="1" applyNumberFormat="1" applyFont="1" applyFill="1" applyBorder="1"/>
    <xf numFmtId="0" fontId="0" fillId="0" borderId="1" xfId="0" applyBorder="1"/>
    <xf numFmtId="164" fontId="0" fillId="0" borderId="1" xfId="1" applyNumberFormat="1" applyFont="1" applyBorder="1"/>
    <xf numFmtId="0" fontId="2" fillId="2" borderId="3" xfId="0" applyFont="1" applyFill="1" applyBorder="1"/>
    <xf numFmtId="164" fontId="2" fillId="2" borderId="3" xfId="1" applyNumberFormat="1" applyFont="1" applyFill="1" applyBorder="1" applyAlignment="1">
      <alignment horizontal="center"/>
    </xf>
    <xf numFmtId="164" fontId="2" fillId="2" borderId="3" xfId="1" applyNumberFormat="1" applyFont="1" applyFill="1" applyBorder="1"/>
    <xf numFmtId="0" fontId="2" fillId="2" borderId="4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2" fillId="0" borderId="4" xfId="0" applyFont="1" applyBorder="1"/>
    <xf numFmtId="0" fontId="2" fillId="3" borderId="7" xfId="0" applyFont="1" applyFill="1" applyBorder="1"/>
    <xf numFmtId="164" fontId="0" fillId="3" borderId="8" xfId="1" applyNumberFormat="1" applyFont="1" applyFill="1" applyBorder="1"/>
    <xf numFmtId="164" fontId="0" fillId="3" borderId="9" xfId="1" applyNumberFormat="1" applyFont="1" applyFill="1" applyBorder="1"/>
    <xf numFmtId="0" fontId="2" fillId="3" borderId="10" xfId="0" applyFont="1" applyFill="1" applyBorder="1"/>
    <xf numFmtId="44" fontId="0" fillId="0" borderId="1" xfId="1" applyFont="1" applyBorder="1"/>
    <xf numFmtId="44" fontId="2" fillId="3" borderId="11" xfId="1" applyFont="1" applyFill="1" applyBorder="1"/>
    <xf numFmtId="0" fontId="2" fillId="4" borderId="4" xfId="0" applyFont="1" applyFill="1" applyBorder="1"/>
    <xf numFmtId="44" fontId="2" fillId="4" borderId="5" xfId="1" applyFont="1" applyFill="1" applyBorder="1"/>
    <xf numFmtId="44" fontId="2" fillId="4" borderId="2" xfId="1" applyFont="1" applyFill="1" applyBorder="1"/>
    <xf numFmtId="44" fontId="2" fillId="3" borderId="1" xfId="1" applyFont="1" applyFill="1" applyBorder="1"/>
    <xf numFmtId="44" fontId="0" fillId="4" borderId="1" xfId="1" applyFont="1" applyFill="1" applyBorder="1"/>
    <xf numFmtId="0" fontId="2" fillId="5" borderId="4" xfId="0" applyFont="1" applyFill="1" applyBorder="1"/>
    <xf numFmtId="44" fontId="0" fillId="5" borderId="5" xfId="1" applyFont="1" applyFill="1" applyBorder="1"/>
    <xf numFmtId="44" fontId="0" fillId="5" borderId="6" xfId="1" applyFont="1" applyFill="1" applyBorder="1"/>
    <xf numFmtId="0" fontId="2" fillId="6" borderId="4" xfId="0" applyFont="1" applyFill="1" applyBorder="1"/>
    <xf numFmtId="44" fontId="0" fillId="6" borderId="5" xfId="1" applyFont="1" applyFill="1" applyBorder="1"/>
    <xf numFmtId="44" fontId="0" fillId="6" borderId="6" xfId="1" applyFont="1" applyFill="1" applyBorder="1"/>
    <xf numFmtId="0" fontId="2" fillId="6" borderId="7" xfId="0" applyFont="1" applyFill="1" applyBorder="1"/>
    <xf numFmtId="44" fontId="0" fillId="6" borderId="8" xfId="1" applyFont="1" applyFill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2" xfId="0" applyBorder="1" applyAlignment="1">
      <alignment horizontal="left"/>
    </xf>
    <xf numFmtId="44" fontId="0" fillId="0" borderId="12" xfId="1" applyFont="1" applyBorder="1"/>
    <xf numFmtId="0" fontId="0" fillId="0" borderId="13" xfId="0" applyBorder="1" applyAlignment="1">
      <alignment horizontal="right"/>
    </xf>
    <xf numFmtId="44" fontId="0" fillId="0" borderId="14" xfId="1" applyFont="1" applyBorder="1"/>
    <xf numFmtId="44" fontId="2" fillId="6" borderId="6" xfId="1" applyFont="1" applyFill="1" applyBorder="1"/>
    <xf numFmtId="44" fontId="2" fillId="0" borderId="5" xfId="1" applyFont="1" applyBorder="1"/>
    <xf numFmtId="44" fontId="2" fillId="0" borderId="6" xfId="1" applyFont="1" applyBorder="1"/>
    <xf numFmtId="0" fontId="2" fillId="0" borderId="0" xfId="0" applyFont="1"/>
    <xf numFmtId="0" fontId="0" fillId="0" borderId="4" xfId="0" applyBorder="1"/>
    <xf numFmtId="44" fontId="0" fillId="0" borderId="5" xfId="1" applyFont="1" applyBorder="1"/>
    <xf numFmtId="44" fontId="0" fillId="0" borderId="6" xfId="1" applyFont="1" applyBorder="1"/>
    <xf numFmtId="0" fontId="0" fillId="0" borderId="12" xfId="0" applyBorder="1"/>
    <xf numFmtId="0" fontId="0" fillId="0" borderId="3" xfId="0" applyBorder="1"/>
    <xf numFmtId="44" fontId="0" fillId="0" borderId="3" xfId="1" applyFont="1" applyBorder="1"/>
    <xf numFmtId="0" fontId="0" fillId="0" borderId="15" xfId="0" applyBorder="1"/>
    <xf numFmtId="44" fontId="0" fillId="0" borderId="16" xfId="1" applyFont="1" applyBorder="1"/>
    <xf numFmtId="0" fontId="0" fillId="0" borderId="17" xfId="0" applyBorder="1"/>
    <xf numFmtId="44" fontId="0" fillId="0" borderId="18" xfId="1" applyFont="1" applyBorder="1"/>
    <xf numFmtId="0" fontId="0" fillId="0" borderId="19" xfId="0" applyBorder="1"/>
    <xf numFmtId="44" fontId="0" fillId="0" borderId="20" xfId="1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/>
    <xf numFmtId="44" fontId="2" fillId="0" borderId="21" xfId="1" applyFont="1" applyBorder="1"/>
    <xf numFmtId="44" fontId="2" fillId="0" borderId="22" xfId="1" applyFont="1" applyBorder="1"/>
    <xf numFmtId="0" fontId="2" fillId="0" borderId="23" xfId="0" applyFont="1" applyBorder="1" applyAlignment="1">
      <alignment horizontal="center"/>
    </xf>
    <xf numFmtId="44" fontId="2" fillId="0" borderId="0" xfId="1" applyFont="1" applyAlignment="1">
      <alignment horizontal="center"/>
    </xf>
    <xf numFmtId="44" fontId="0" fillId="7" borderId="1" xfId="1" applyFont="1" applyFill="1" applyBorder="1"/>
    <xf numFmtId="0" fontId="0" fillId="0" borderId="1" xfId="1" applyNumberFormat="1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21" xfId="1" applyFont="1" applyBorder="1"/>
    <xf numFmtId="44" fontId="0" fillId="0" borderId="22" xfId="1" applyFont="1" applyBorder="1"/>
    <xf numFmtId="0" fontId="0" fillId="0" borderId="1" xfId="0" quotePrefix="1" applyBorder="1" applyAlignment="1">
      <alignment horizontal="center"/>
    </xf>
    <xf numFmtId="0" fontId="0" fillId="0" borderId="5" xfId="0" applyBorder="1"/>
    <xf numFmtId="44" fontId="0" fillId="0" borderId="6" xfId="0" applyNumberFormat="1" applyBorder="1"/>
    <xf numFmtId="0" fontId="3" fillId="0" borderId="1" xfId="0" applyFont="1" applyBorder="1" applyAlignment="1">
      <alignment horizontal="center"/>
    </xf>
    <xf numFmtId="44" fontId="2" fillId="0" borderId="1" xfId="1" applyFont="1" applyBorder="1"/>
    <xf numFmtId="14" fontId="0" fillId="0" borderId="1" xfId="0" applyNumberFormat="1" applyBorder="1"/>
    <xf numFmtId="0" fontId="0" fillId="0" borderId="24" xfId="0" applyBorder="1"/>
    <xf numFmtId="0" fontId="0" fillId="0" borderId="25" xfId="0" applyBorder="1" applyAlignment="1">
      <alignment vertical="top" wrapText="1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4" fillId="0" borderId="1" xfId="2" applyFill="1" applyBorder="1"/>
    <xf numFmtId="0" fontId="0" fillId="0" borderId="1" xfId="1" applyNumberFormat="1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ary@MaplewoodCemetery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4A634-D157-41AF-B1A2-73AF87EBA511}">
  <dimension ref="A1:C41"/>
  <sheetViews>
    <sheetView tabSelected="1" workbookViewId="0">
      <selection activeCell="A2" sqref="A2:B2"/>
    </sheetView>
  </sheetViews>
  <sheetFormatPr defaultRowHeight="15" x14ac:dyDescent="0.25"/>
  <cols>
    <col min="1" max="1" width="35.28515625" customWidth="1"/>
    <col min="2" max="2" width="30.85546875" customWidth="1"/>
    <col min="3" max="3" width="18.42578125" bestFit="1" customWidth="1"/>
  </cols>
  <sheetData>
    <row r="1" spans="1:3" ht="34.5" x14ac:dyDescent="0.45">
      <c r="A1" s="86" t="s">
        <v>125</v>
      </c>
    </row>
    <row r="2" spans="1:3" ht="26.25" x14ac:dyDescent="0.25">
      <c r="A2" s="87" t="s">
        <v>167</v>
      </c>
      <c r="B2" s="87"/>
    </row>
    <row r="4" spans="1:3" x14ac:dyDescent="0.25">
      <c r="A4" s="5" t="s">
        <v>126</v>
      </c>
      <c r="B4" s="77">
        <v>44926</v>
      </c>
    </row>
    <row r="5" spans="1:3" x14ac:dyDescent="0.25">
      <c r="A5" s="5" t="s">
        <v>127</v>
      </c>
      <c r="B5" s="5" t="s">
        <v>128</v>
      </c>
    </row>
    <row r="6" spans="1:3" x14ac:dyDescent="0.25">
      <c r="A6" s="5" t="s">
        <v>129</v>
      </c>
      <c r="B6" s="5" t="s">
        <v>130</v>
      </c>
    </row>
    <row r="7" spans="1:3" x14ac:dyDescent="0.25">
      <c r="A7" s="5" t="s">
        <v>131</v>
      </c>
      <c r="B7" s="5">
        <v>28018</v>
      </c>
    </row>
    <row r="8" spans="1:3" ht="15.75" thickBot="1" x14ac:dyDescent="0.3">
      <c r="A8" s="5" t="s">
        <v>132</v>
      </c>
      <c r="B8" s="46" t="s">
        <v>133</v>
      </c>
    </row>
    <row r="9" spans="1:3" x14ac:dyDescent="0.25">
      <c r="A9" s="78" t="s">
        <v>134</v>
      </c>
      <c r="B9" s="79" t="s">
        <v>128</v>
      </c>
    </row>
    <row r="10" spans="1:3" x14ac:dyDescent="0.25">
      <c r="B10" s="80" t="s">
        <v>135</v>
      </c>
    </row>
    <row r="11" spans="1:3" x14ac:dyDescent="0.25">
      <c r="B11" s="80" t="s">
        <v>136</v>
      </c>
    </row>
    <row r="12" spans="1:3" ht="15.75" thickBot="1" x14ac:dyDescent="0.3">
      <c r="B12" s="81" t="s">
        <v>137</v>
      </c>
    </row>
    <row r="14" spans="1:3" x14ac:dyDescent="0.25">
      <c r="A14" s="42" t="s">
        <v>138</v>
      </c>
    </row>
    <row r="15" spans="1:3" x14ac:dyDescent="0.25">
      <c r="A15" s="5" t="s">
        <v>139</v>
      </c>
      <c r="B15" s="5" t="s">
        <v>135</v>
      </c>
      <c r="C15" s="82" t="s">
        <v>140</v>
      </c>
    </row>
    <row r="16" spans="1:3" x14ac:dyDescent="0.25">
      <c r="A16" s="5" t="s">
        <v>141</v>
      </c>
      <c r="B16" s="5" t="s">
        <v>136</v>
      </c>
    </row>
    <row r="17" spans="1:2" x14ac:dyDescent="0.25">
      <c r="A17" s="5"/>
      <c r="B17" s="5" t="s">
        <v>137</v>
      </c>
    </row>
    <row r="18" spans="1:2" x14ac:dyDescent="0.25">
      <c r="A18" s="5" t="s">
        <v>142</v>
      </c>
      <c r="B18" s="5" t="s">
        <v>143</v>
      </c>
    </row>
    <row r="19" spans="1:2" x14ac:dyDescent="0.25">
      <c r="A19" s="5" t="s">
        <v>144</v>
      </c>
      <c r="B19" s="83" t="s">
        <v>145</v>
      </c>
    </row>
    <row r="21" spans="1:2" x14ac:dyDescent="0.25">
      <c r="A21" s="42" t="s">
        <v>146</v>
      </c>
    </row>
    <row r="22" spans="1:2" x14ac:dyDescent="0.25">
      <c r="A22" s="5" t="s">
        <v>147</v>
      </c>
      <c r="B22" s="61">
        <v>21</v>
      </c>
    </row>
    <row r="23" spans="1:2" x14ac:dyDescent="0.25">
      <c r="A23" s="5" t="s">
        <v>148</v>
      </c>
      <c r="B23" s="61">
        <v>30</v>
      </c>
    </row>
    <row r="24" spans="1:2" x14ac:dyDescent="0.25">
      <c r="A24" s="5" t="s">
        <v>149</v>
      </c>
      <c r="B24" s="61">
        <v>4</v>
      </c>
    </row>
    <row r="25" spans="1:2" x14ac:dyDescent="0.25">
      <c r="A25" s="62" t="s">
        <v>150</v>
      </c>
      <c r="B25" s="57">
        <f>SUM(B22:B24)</f>
        <v>55</v>
      </c>
    </row>
    <row r="27" spans="1:2" x14ac:dyDescent="0.25">
      <c r="A27" s="5" t="s">
        <v>152</v>
      </c>
      <c r="B27" s="5" t="s">
        <v>151</v>
      </c>
    </row>
    <row r="28" spans="1:2" x14ac:dyDescent="0.25">
      <c r="A28" s="5" t="s">
        <v>153</v>
      </c>
      <c r="B28" s="18">
        <v>700</v>
      </c>
    </row>
    <row r="29" spans="1:2" x14ac:dyDescent="0.25">
      <c r="A29" s="5" t="s">
        <v>154</v>
      </c>
      <c r="B29" s="18">
        <v>500</v>
      </c>
    </row>
    <row r="30" spans="1:2" x14ac:dyDescent="0.25">
      <c r="B30" s="1"/>
    </row>
    <row r="31" spans="1:2" x14ac:dyDescent="0.25">
      <c r="A31" s="42" t="s">
        <v>155</v>
      </c>
      <c r="B31" s="1"/>
    </row>
    <row r="32" spans="1:2" x14ac:dyDescent="0.25">
      <c r="A32" s="5" t="s">
        <v>156</v>
      </c>
      <c r="B32" s="68">
        <v>7.4</v>
      </c>
    </row>
    <row r="33" spans="1:2" x14ac:dyDescent="0.25">
      <c r="A33" s="5" t="s">
        <v>157</v>
      </c>
      <c r="B33" s="84">
        <v>2.2999999999999998</v>
      </c>
    </row>
    <row r="34" spans="1:2" x14ac:dyDescent="0.25">
      <c r="A34" s="5" t="s">
        <v>158</v>
      </c>
      <c r="B34" s="84">
        <v>13.8</v>
      </c>
    </row>
    <row r="35" spans="1:2" x14ac:dyDescent="0.25">
      <c r="A35" s="62" t="s">
        <v>159</v>
      </c>
      <c r="B35" s="57">
        <f>SUM(B32:B34)</f>
        <v>23.5</v>
      </c>
    </row>
    <row r="37" spans="1:2" x14ac:dyDescent="0.25">
      <c r="A37" s="42" t="s">
        <v>160</v>
      </c>
    </row>
    <row r="38" spans="1:2" x14ac:dyDescent="0.25">
      <c r="A38" s="5" t="s">
        <v>161</v>
      </c>
      <c r="B38" s="69">
        <v>2000000</v>
      </c>
    </row>
    <row r="39" spans="1:2" x14ac:dyDescent="0.25">
      <c r="A39" s="5" t="s">
        <v>162</v>
      </c>
      <c r="B39" s="85">
        <v>44801</v>
      </c>
    </row>
    <row r="40" spans="1:2" x14ac:dyDescent="0.25">
      <c r="A40" s="5" t="s">
        <v>163</v>
      </c>
      <c r="B40" s="61" t="s">
        <v>164</v>
      </c>
    </row>
    <row r="41" spans="1:2" x14ac:dyDescent="0.25">
      <c r="A41" s="5" t="s">
        <v>165</v>
      </c>
      <c r="B41" s="61" t="s">
        <v>166</v>
      </c>
    </row>
  </sheetData>
  <mergeCells count="1">
    <mergeCell ref="A2:B2"/>
  </mergeCells>
  <hyperlinks>
    <hyperlink ref="B19" r:id="rId1" xr:uid="{5C48089C-2671-47EC-BE18-40B6238F786A}"/>
  </hyperlinks>
  <pageMargins left="0.7" right="0.7" top="0.75" bottom="0.75" header="0.3" footer="0.3"/>
  <pageSetup orientation="portrait" r:id="rId2"/>
  <headerFooter>
    <oddFooter>&amp;L&amp;F&amp;C&amp;A&amp;R&amp;D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D9C59-DA74-444F-A61F-17ECE85C93BD}">
  <dimension ref="A1:D113"/>
  <sheetViews>
    <sheetView topLeftCell="A43" workbookViewId="0">
      <selection activeCell="C39" sqref="C39"/>
    </sheetView>
  </sheetViews>
  <sheetFormatPr defaultRowHeight="15" x14ac:dyDescent="0.25"/>
  <cols>
    <col min="1" max="1" width="46.7109375" bestFit="1" customWidth="1"/>
    <col min="2" max="2" width="12.7109375" customWidth="1"/>
    <col min="3" max="3" width="12.5703125" bestFit="1" customWidth="1"/>
  </cols>
  <sheetData>
    <row r="1" spans="1:4" ht="15.75" thickBot="1" x14ac:dyDescent="0.3">
      <c r="A1" s="10" t="s">
        <v>9</v>
      </c>
      <c r="B1" s="11"/>
      <c r="C1" s="12"/>
    </row>
    <row r="2" spans="1:4" x14ac:dyDescent="0.25">
      <c r="A2" s="7" t="s">
        <v>20</v>
      </c>
      <c r="B2" s="8" t="s">
        <v>7</v>
      </c>
      <c r="C2" s="9">
        <v>224050</v>
      </c>
      <c r="D2" s="2"/>
    </row>
    <row r="3" spans="1:4" x14ac:dyDescent="0.25">
      <c r="A3" s="5" t="s">
        <v>0</v>
      </c>
      <c r="B3" s="6">
        <v>46950</v>
      </c>
      <c r="C3" s="6"/>
      <c r="D3" s="2"/>
    </row>
    <row r="4" spans="1:4" x14ac:dyDescent="0.25">
      <c r="A4" s="5" t="s">
        <v>1</v>
      </c>
      <c r="B4" s="6">
        <v>39700</v>
      </c>
      <c r="C4" s="6"/>
      <c r="D4" s="2"/>
    </row>
    <row r="5" spans="1:4" x14ac:dyDescent="0.25">
      <c r="A5" s="5" t="s">
        <v>2</v>
      </c>
      <c r="B5" s="6">
        <v>19934</v>
      </c>
      <c r="C5" s="6"/>
      <c r="D5" s="2"/>
    </row>
    <row r="6" spans="1:4" x14ac:dyDescent="0.25">
      <c r="A6" s="5" t="s">
        <v>3</v>
      </c>
      <c r="B6" s="6">
        <v>13810</v>
      </c>
      <c r="C6" s="6"/>
      <c r="D6" s="2"/>
    </row>
    <row r="7" spans="1:4" x14ac:dyDescent="0.25">
      <c r="A7" s="5" t="s">
        <v>4</v>
      </c>
      <c r="B7" s="6">
        <v>300</v>
      </c>
      <c r="C7" s="6"/>
      <c r="D7" s="2"/>
    </row>
    <row r="8" spans="1:4" x14ac:dyDescent="0.25">
      <c r="A8" s="5" t="s">
        <v>5</v>
      </c>
      <c r="B8" s="6">
        <f>C52</f>
        <v>9876.2800000000007</v>
      </c>
      <c r="C8" s="6"/>
      <c r="D8" s="2"/>
    </row>
    <row r="9" spans="1:4" x14ac:dyDescent="0.25">
      <c r="A9" s="3" t="s">
        <v>6</v>
      </c>
      <c r="B9" s="4"/>
      <c r="C9" s="4">
        <f>SUM(B2:B8)</f>
        <v>130570.28</v>
      </c>
      <c r="D9" s="2"/>
    </row>
    <row r="10" spans="1:4" x14ac:dyDescent="0.25">
      <c r="B10" s="2"/>
      <c r="C10" s="2"/>
      <c r="D10" s="2"/>
    </row>
    <row r="11" spans="1:4" ht="15.75" thickBot="1" x14ac:dyDescent="0.3">
      <c r="B11" s="2"/>
      <c r="C11" s="2"/>
      <c r="D11" s="2"/>
    </row>
    <row r="12" spans="1:4" x14ac:dyDescent="0.25">
      <c r="A12" s="14" t="s">
        <v>8</v>
      </c>
      <c r="B12" s="15"/>
      <c r="C12" s="16"/>
      <c r="D12" s="2"/>
    </row>
    <row r="13" spans="1:4" x14ac:dyDescent="0.25">
      <c r="A13" s="5" t="s">
        <v>10</v>
      </c>
      <c r="B13" s="18">
        <f>11418+11667</f>
        <v>23085</v>
      </c>
      <c r="C13" s="18"/>
      <c r="D13" s="2"/>
    </row>
    <row r="14" spans="1:4" x14ac:dyDescent="0.25">
      <c r="A14" s="5" t="s">
        <v>23</v>
      </c>
      <c r="B14" s="18">
        <f>7200+400</f>
        <v>7600</v>
      </c>
      <c r="C14" s="24"/>
      <c r="D14" s="2"/>
    </row>
    <row r="15" spans="1:4" x14ac:dyDescent="0.25">
      <c r="A15" s="5" t="s">
        <v>22</v>
      </c>
      <c r="B15" s="18">
        <v>11550</v>
      </c>
      <c r="C15" s="24">
        <f>B14+B15</f>
        <v>19150</v>
      </c>
      <c r="D15" s="2"/>
    </row>
    <row r="16" spans="1:4" x14ac:dyDescent="0.25">
      <c r="A16" s="5" t="s">
        <v>11</v>
      </c>
      <c r="B16" s="18">
        <v>7125</v>
      </c>
      <c r="C16" s="18"/>
      <c r="D16" s="2"/>
    </row>
    <row r="17" spans="1:4" x14ac:dyDescent="0.25">
      <c r="A17" s="5" t="s">
        <v>12</v>
      </c>
      <c r="B17" s="18">
        <f>5509+4775</f>
        <v>10284</v>
      </c>
      <c r="C17" s="18"/>
      <c r="D17" s="2"/>
    </row>
    <row r="18" spans="1:4" x14ac:dyDescent="0.25">
      <c r="A18" s="5" t="s">
        <v>24</v>
      </c>
      <c r="B18" s="18">
        <v>22941</v>
      </c>
      <c r="C18" s="24"/>
      <c r="D18" s="2"/>
    </row>
    <row r="19" spans="1:4" x14ac:dyDescent="0.25">
      <c r="A19" s="5" t="s">
        <v>38</v>
      </c>
      <c r="B19" s="18">
        <v>1305</v>
      </c>
      <c r="C19" s="24">
        <f>B18+B19</f>
        <v>24246</v>
      </c>
      <c r="D19" s="2"/>
    </row>
    <row r="20" spans="1:4" x14ac:dyDescent="0.25">
      <c r="A20" s="5" t="s">
        <v>13</v>
      </c>
      <c r="B20" s="18">
        <v>24322</v>
      </c>
      <c r="C20" s="18"/>
      <c r="D20" s="2"/>
    </row>
    <row r="21" spans="1:4" x14ac:dyDescent="0.25">
      <c r="A21" s="5" t="s">
        <v>14</v>
      </c>
      <c r="B21" s="18">
        <v>2053</v>
      </c>
      <c r="C21" s="18"/>
      <c r="D21" s="2"/>
    </row>
    <row r="22" spans="1:4" x14ac:dyDescent="0.25">
      <c r="A22" s="5" t="s">
        <v>15</v>
      </c>
      <c r="B22" s="18">
        <v>2333</v>
      </c>
      <c r="C22" s="18"/>
      <c r="D22" s="2"/>
    </row>
    <row r="23" spans="1:4" x14ac:dyDescent="0.25">
      <c r="A23" s="5" t="s">
        <v>16</v>
      </c>
      <c r="B23" s="18">
        <v>0</v>
      </c>
      <c r="C23" s="18"/>
      <c r="D23" s="2"/>
    </row>
    <row r="24" spans="1:4" x14ac:dyDescent="0.25">
      <c r="A24" s="5" t="s">
        <v>17</v>
      </c>
      <c r="B24" s="18">
        <v>155</v>
      </c>
      <c r="C24" s="18"/>
      <c r="D24" s="2"/>
    </row>
    <row r="25" spans="1:4" x14ac:dyDescent="0.25">
      <c r="A25" s="5" t="s">
        <v>18</v>
      </c>
      <c r="B25" s="18">
        <f>C65</f>
        <v>51695.6</v>
      </c>
      <c r="C25" s="18"/>
    </row>
    <row r="26" spans="1:4" ht="15.75" thickBot="1" x14ac:dyDescent="0.3">
      <c r="A26" s="17" t="s">
        <v>19</v>
      </c>
      <c r="B26" s="19"/>
      <c r="C26" s="23">
        <f>SUM(B13:B25)</f>
        <v>164448.6</v>
      </c>
    </row>
    <row r="27" spans="1:4" ht="15.75" thickBot="1" x14ac:dyDescent="0.3"/>
    <row r="28" spans="1:4" ht="15.75" thickBot="1" x14ac:dyDescent="0.3">
      <c r="A28" s="20" t="s">
        <v>21</v>
      </c>
      <c r="B28" s="21"/>
      <c r="C28" s="22">
        <f>C9-C26</f>
        <v>-33878.320000000007</v>
      </c>
    </row>
    <row r="29" spans="1:4" ht="15.75" thickBot="1" x14ac:dyDescent="0.3">
      <c r="B29" s="1"/>
      <c r="C29" s="1"/>
    </row>
    <row r="30" spans="1:4" ht="15.75" thickBot="1" x14ac:dyDescent="0.3">
      <c r="A30" s="25" t="s">
        <v>25</v>
      </c>
      <c r="B30" s="26"/>
      <c r="C30" s="27"/>
    </row>
    <row r="31" spans="1:4" x14ac:dyDescent="0.25">
      <c r="A31" s="37" t="s">
        <v>26</v>
      </c>
      <c r="B31" s="38">
        <v>0</v>
      </c>
      <c r="C31" s="1"/>
    </row>
    <row r="32" spans="1:4" ht="15.75" thickBot="1" x14ac:dyDescent="0.3">
      <c r="A32" s="37" t="s">
        <v>27</v>
      </c>
      <c r="B32" s="38">
        <v>0</v>
      </c>
      <c r="C32" s="1"/>
    </row>
    <row r="33" spans="1:3" ht="15.75" thickBot="1" x14ac:dyDescent="0.3">
      <c r="A33" s="25" t="s">
        <v>28</v>
      </c>
      <c r="B33" s="26"/>
      <c r="C33" s="27">
        <f>B31+B32</f>
        <v>0</v>
      </c>
    </row>
    <row r="34" spans="1:3" ht="15.75" thickBot="1" x14ac:dyDescent="0.3">
      <c r="B34" s="1"/>
      <c r="C34" s="1"/>
    </row>
    <row r="35" spans="1:3" ht="15.75" thickBot="1" x14ac:dyDescent="0.3">
      <c r="A35" s="31" t="s">
        <v>29</v>
      </c>
      <c r="B35" s="32"/>
      <c r="C35" s="30"/>
    </row>
    <row r="36" spans="1:3" x14ac:dyDescent="0.25">
      <c r="A36" s="5" t="s">
        <v>30</v>
      </c>
      <c r="B36" s="18"/>
      <c r="C36" s="1"/>
    </row>
    <row r="37" spans="1:3" x14ac:dyDescent="0.25">
      <c r="A37" s="33" t="s">
        <v>32</v>
      </c>
      <c r="B37" s="18">
        <v>4696</v>
      </c>
      <c r="C37" s="1"/>
    </row>
    <row r="38" spans="1:3" x14ac:dyDescent="0.25">
      <c r="A38" s="33" t="s">
        <v>31</v>
      </c>
      <c r="B38" s="18">
        <v>1925</v>
      </c>
      <c r="C38" s="1"/>
    </row>
    <row r="39" spans="1:3" x14ac:dyDescent="0.25">
      <c r="A39" s="33" t="s">
        <v>33</v>
      </c>
      <c r="B39" s="18">
        <v>0</v>
      </c>
      <c r="C39" s="1"/>
    </row>
    <row r="40" spans="1:3" x14ac:dyDescent="0.25">
      <c r="A40" s="34" t="s">
        <v>34</v>
      </c>
      <c r="B40" s="18">
        <v>0</v>
      </c>
      <c r="C40" s="1"/>
    </row>
    <row r="41" spans="1:3" ht="15.75" thickBot="1" x14ac:dyDescent="0.3">
      <c r="A41" s="35" t="s">
        <v>35</v>
      </c>
      <c r="B41" s="36">
        <v>0</v>
      </c>
      <c r="C41" s="1"/>
    </row>
    <row r="42" spans="1:3" ht="15.75" thickBot="1" x14ac:dyDescent="0.3">
      <c r="A42" s="28" t="s">
        <v>36</v>
      </c>
      <c r="B42" s="29"/>
      <c r="C42" s="39">
        <f>SUM(B37:B41)</f>
        <v>6621</v>
      </c>
    </row>
    <row r="43" spans="1:3" ht="15.75" thickBot="1" x14ac:dyDescent="0.3">
      <c r="B43" s="1"/>
      <c r="C43" s="1"/>
    </row>
    <row r="44" spans="1:3" ht="15.75" thickBot="1" x14ac:dyDescent="0.3">
      <c r="A44" s="13" t="s">
        <v>37</v>
      </c>
      <c r="B44" s="40"/>
      <c r="C44" s="41">
        <f>B6</f>
        <v>13810</v>
      </c>
    </row>
    <row r="45" spans="1:3" ht="15.75" thickBot="1" x14ac:dyDescent="0.3">
      <c r="B45" s="1"/>
      <c r="C45" s="1"/>
    </row>
    <row r="46" spans="1:3" ht="15.75" thickBot="1" x14ac:dyDescent="0.3">
      <c r="A46" s="13" t="s">
        <v>39</v>
      </c>
      <c r="B46" s="40"/>
      <c r="C46" s="41"/>
    </row>
    <row r="47" spans="1:3" x14ac:dyDescent="0.25">
      <c r="A47" s="47" t="s">
        <v>41</v>
      </c>
      <c r="B47" s="48">
        <v>588</v>
      </c>
      <c r="C47" s="1"/>
    </row>
    <row r="48" spans="1:3" x14ac:dyDescent="0.25">
      <c r="A48" s="5" t="s">
        <v>40</v>
      </c>
      <c r="B48" s="18">
        <v>9288.2800000000007</v>
      </c>
      <c r="C48" s="1"/>
    </row>
    <row r="49" spans="1:3" x14ac:dyDescent="0.25">
      <c r="A49" s="5" t="s">
        <v>42</v>
      </c>
      <c r="B49" s="18"/>
      <c r="C49" s="1"/>
    </row>
    <row r="50" spans="1:3" x14ac:dyDescent="0.25">
      <c r="A50" s="5"/>
      <c r="B50" s="18"/>
      <c r="C50" s="1"/>
    </row>
    <row r="51" spans="1:3" ht="15.75" thickBot="1" x14ac:dyDescent="0.3">
      <c r="A51" s="46"/>
      <c r="B51" s="36"/>
      <c r="C51" s="1"/>
    </row>
    <row r="52" spans="1:3" ht="15.75" thickBot="1" x14ac:dyDescent="0.3">
      <c r="A52" s="13" t="s">
        <v>43</v>
      </c>
      <c r="B52" s="40"/>
      <c r="C52" s="41">
        <f>SUM(B47:B51)</f>
        <v>9876.2800000000007</v>
      </c>
    </row>
    <row r="53" spans="1:3" x14ac:dyDescent="0.25">
      <c r="B53" s="1"/>
      <c r="C53" s="1"/>
    </row>
    <row r="54" spans="1:3" ht="15.75" thickBot="1" x14ac:dyDescent="0.3">
      <c r="B54" s="1"/>
      <c r="C54" s="1"/>
    </row>
    <row r="55" spans="1:3" ht="15.75" thickBot="1" x14ac:dyDescent="0.3">
      <c r="A55" s="13" t="s">
        <v>44</v>
      </c>
      <c r="B55" s="40"/>
      <c r="C55" s="41"/>
    </row>
    <row r="56" spans="1:3" x14ac:dyDescent="0.25">
      <c r="A56" s="49" t="s">
        <v>45</v>
      </c>
      <c r="B56" s="50">
        <v>1525.1</v>
      </c>
      <c r="C56" s="1"/>
    </row>
    <row r="57" spans="1:3" x14ac:dyDescent="0.25">
      <c r="A57" s="51" t="s">
        <v>46</v>
      </c>
      <c r="B57" s="52">
        <v>12500</v>
      </c>
      <c r="C57" s="1"/>
    </row>
    <row r="58" spans="1:3" x14ac:dyDescent="0.25">
      <c r="A58" s="51" t="s">
        <v>47</v>
      </c>
      <c r="B58" s="52">
        <v>6875</v>
      </c>
      <c r="C58" s="1"/>
    </row>
    <row r="59" spans="1:3" x14ac:dyDescent="0.25">
      <c r="A59" s="51" t="s">
        <v>48</v>
      </c>
      <c r="B59" s="52">
        <v>9574</v>
      </c>
      <c r="C59" s="1"/>
    </row>
    <row r="60" spans="1:3" x14ac:dyDescent="0.25">
      <c r="A60" s="51" t="s">
        <v>49</v>
      </c>
      <c r="B60" s="52">
        <v>14234.12</v>
      </c>
      <c r="C60" s="1"/>
    </row>
    <row r="61" spans="1:3" x14ac:dyDescent="0.25">
      <c r="A61" s="51" t="s">
        <v>50</v>
      </c>
      <c r="B61" s="52">
        <v>6487.38</v>
      </c>
      <c r="C61" s="1"/>
    </row>
    <row r="62" spans="1:3" x14ac:dyDescent="0.25">
      <c r="A62" s="51" t="s">
        <v>51</v>
      </c>
      <c r="B62" s="52">
        <v>500</v>
      </c>
      <c r="C62" s="1"/>
    </row>
    <row r="63" spans="1:3" x14ac:dyDescent="0.25">
      <c r="A63" s="51"/>
      <c r="B63" s="52"/>
      <c r="C63" s="1"/>
    </row>
    <row r="64" spans="1:3" ht="15.75" thickBot="1" x14ac:dyDescent="0.3">
      <c r="A64" s="53"/>
      <c r="B64" s="54"/>
      <c r="C64" s="1"/>
    </row>
    <row r="65" spans="1:3" ht="15.75" thickBot="1" x14ac:dyDescent="0.3">
      <c r="A65" s="13" t="s">
        <v>52</v>
      </c>
      <c r="B65" s="40"/>
      <c r="C65" s="41">
        <f>SUM(B56:B64)</f>
        <v>51695.6</v>
      </c>
    </row>
    <row r="66" spans="1:3" x14ac:dyDescent="0.25">
      <c r="B66" s="1"/>
      <c r="C66" s="1"/>
    </row>
    <row r="67" spans="1:3" x14ac:dyDescent="0.25">
      <c r="B67" s="1"/>
      <c r="C67" s="1"/>
    </row>
    <row r="68" spans="1:3" x14ac:dyDescent="0.25">
      <c r="B68" s="1"/>
      <c r="C68" s="1"/>
    </row>
    <row r="69" spans="1:3" x14ac:dyDescent="0.25">
      <c r="B69" s="1"/>
      <c r="C69" s="1"/>
    </row>
    <row r="70" spans="1:3" x14ac:dyDescent="0.25">
      <c r="B70" s="1"/>
      <c r="C70" s="1"/>
    </row>
    <row r="71" spans="1:3" x14ac:dyDescent="0.25">
      <c r="B71" s="1"/>
      <c r="C71" s="1"/>
    </row>
    <row r="72" spans="1:3" x14ac:dyDescent="0.25">
      <c r="B72" s="1"/>
      <c r="C72" s="1"/>
    </row>
    <row r="73" spans="1:3" x14ac:dyDescent="0.25">
      <c r="B73" s="1"/>
      <c r="C73" s="1"/>
    </row>
    <row r="74" spans="1:3" x14ac:dyDescent="0.25">
      <c r="B74" s="1"/>
      <c r="C74" s="1"/>
    </row>
    <row r="75" spans="1:3" x14ac:dyDescent="0.25">
      <c r="B75" s="1"/>
      <c r="C75" s="1"/>
    </row>
    <row r="76" spans="1:3" x14ac:dyDescent="0.25">
      <c r="B76" s="1"/>
      <c r="C76" s="1"/>
    </row>
    <row r="77" spans="1:3" x14ac:dyDescent="0.25">
      <c r="B77" s="1"/>
      <c r="C77" s="1"/>
    </row>
    <row r="78" spans="1:3" x14ac:dyDescent="0.25">
      <c r="B78" s="1"/>
      <c r="C78" s="1"/>
    </row>
    <row r="79" spans="1:3" x14ac:dyDescent="0.25">
      <c r="B79" s="1"/>
      <c r="C79" s="1"/>
    </row>
    <row r="80" spans="1:3" x14ac:dyDescent="0.25">
      <c r="B80" s="1"/>
      <c r="C80" s="1"/>
    </row>
    <row r="81" spans="2:3" x14ac:dyDescent="0.25">
      <c r="B81" s="1"/>
      <c r="C81" s="1"/>
    </row>
    <row r="82" spans="2:3" x14ac:dyDescent="0.25">
      <c r="B82" s="1"/>
      <c r="C82" s="1"/>
    </row>
    <row r="83" spans="2:3" x14ac:dyDescent="0.25">
      <c r="B83" s="1"/>
      <c r="C83" s="1"/>
    </row>
    <row r="84" spans="2:3" x14ac:dyDescent="0.25">
      <c r="B84" s="1"/>
      <c r="C84" s="1"/>
    </row>
    <row r="85" spans="2:3" x14ac:dyDescent="0.25">
      <c r="B85" s="1"/>
      <c r="C85" s="1"/>
    </row>
    <row r="86" spans="2:3" x14ac:dyDescent="0.25">
      <c r="B86" s="1"/>
      <c r="C86" s="1"/>
    </row>
    <row r="87" spans="2:3" x14ac:dyDescent="0.25">
      <c r="B87" s="1"/>
      <c r="C87" s="1"/>
    </row>
    <row r="88" spans="2:3" x14ac:dyDescent="0.25">
      <c r="B88" s="1"/>
      <c r="C88" s="1"/>
    </row>
    <row r="89" spans="2:3" x14ac:dyDescent="0.25">
      <c r="B89" s="1"/>
      <c r="C89" s="1"/>
    </row>
    <row r="90" spans="2:3" x14ac:dyDescent="0.25">
      <c r="B90" s="1"/>
      <c r="C90" s="1"/>
    </row>
    <row r="91" spans="2:3" x14ac:dyDescent="0.25">
      <c r="B91" s="1"/>
      <c r="C91" s="1"/>
    </row>
    <row r="92" spans="2:3" x14ac:dyDescent="0.25">
      <c r="B92" s="1"/>
      <c r="C92" s="1"/>
    </row>
    <row r="93" spans="2:3" x14ac:dyDescent="0.25">
      <c r="B93" s="1"/>
      <c r="C93" s="1"/>
    </row>
    <row r="94" spans="2:3" x14ac:dyDescent="0.25">
      <c r="B94" s="1"/>
      <c r="C94" s="1"/>
    </row>
    <row r="95" spans="2:3" x14ac:dyDescent="0.25">
      <c r="B95" s="1"/>
      <c r="C95" s="1"/>
    </row>
    <row r="96" spans="2:3" x14ac:dyDescent="0.25">
      <c r="B96" s="1"/>
      <c r="C96" s="1"/>
    </row>
    <row r="97" spans="2:3" x14ac:dyDescent="0.25">
      <c r="B97" s="1"/>
      <c r="C97" s="1"/>
    </row>
    <row r="98" spans="2:3" x14ac:dyDescent="0.25">
      <c r="B98" s="1"/>
      <c r="C98" s="1"/>
    </row>
    <row r="99" spans="2:3" x14ac:dyDescent="0.25">
      <c r="B99" s="1"/>
      <c r="C99" s="1"/>
    </row>
    <row r="100" spans="2:3" x14ac:dyDescent="0.25">
      <c r="B100" s="1"/>
      <c r="C100" s="1"/>
    </row>
    <row r="101" spans="2:3" x14ac:dyDescent="0.25">
      <c r="B101" s="1"/>
      <c r="C101" s="1"/>
    </row>
    <row r="102" spans="2:3" x14ac:dyDescent="0.25">
      <c r="B102" s="1"/>
      <c r="C102" s="1"/>
    </row>
    <row r="103" spans="2:3" x14ac:dyDescent="0.25">
      <c r="B103" s="1"/>
      <c r="C103" s="1"/>
    </row>
    <row r="104" spans="2:3" x14ac:dyDescent="0.25">
      <c r="B104" s="1"/>
      <c r="C104" s="1"/>
    </row>
    <row r="105" spans="2:3" x14ac:dyDescent="0.25">
      <c r="B105" s="1"/>
      <c r="C105" s="1"/>
    </row>
    <row r="106" spans="2:3" x14ac:dyDescent="0.25">
      <c r="B106" s="1"/>
      <c r="C106" s="1"/>
    </row>
    <row r="107" spans="2:3" x14ac:dyDescent="0.25">
      <c r="B107" s="1"/>
      <c r="C107" s="1"/>
    </row>
    <row r="108" spans="2:3" x14ac:dyDescent="0.25">
      <c r="B108" s="1"/>
      <c r="C108" s="1"/>
    </row>
    <row r="109" spans="2:3" x14ac:dyDescent="0.25">
      <c r="B109" s="1"/>
      <c r="C109" s="1"/>
    </row>
    <row r="110" spans="2:3" x14ac:dyDescent="0.25">
      <c r="B110" s="1"/>
      <c r="C110" s="1"/>
    </row>
    <row r="111" spans="2:3" x14ac:dyDescent="0.25">
      <c r="B111" s="1"/>
      <c r="C111" s="1"/>
    </row>
    <row r="112" spans="2:3" x14ac:dyDescent="0.25">
      <c r="B112" s="1"/>
      <c r="C112" s="1"/>
    </row>
    <row r="113" spans="2:3" x14ac:dyDescent="0.25">
      <c r="B113" s="1"/>
      <c r="C113" s="1"/>
    </row>
  </sheetData>
  <pageMargins left="0.7" right="0.7" top="0.75" bottom="0.75" header="0.3" footer="0.3"/>
  <pageSetup orientation="portrait" r:id="rId1"/>
  <headerFooter>
    <oddFooter>&amp;L&amp;F&amp;C&amp;A&amp;R&amp;D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9D8D8-D0BE-4D14-918E-37B572F95FA9}">
  <dimension ref="A1:F68"/>
  <sheetViews>
    <sheetView workbookViewId="0">
      <selection activeCell="C26" sqref="C26"/>
    </sheetView>
  </sheetViews>
  <sheetFormatPr defaultRowHeight="15" x14ac:dyDescent="0.25"/>
  <cols>
    <col min="1" max="1" width="24.28515625" customWidth="1"/>
    <col min="2" max="2" width="14.28515625" customWidth="1"/>
    <col min="3" max="5" width="12.5703125" bestFit="1" customWidth="1"/>
    <col min="6" max="6" width="11.5703125" bestFit="1" customWidth="1"/>
  </cols>
  <sheetData>
    <row r="1" spans="1:5" x14ac:dyDescent="0.25">
      <c r="A1" s="42" t="s">
        <v>53</v>
      </c>
    </row>
    <row r="3" spans="1:5" ht="15.75" thickBot="1" x14ac:dyDescent="0.3">
      <c r="A3" s="42" t="s">
        <v>54</v>
      </c>
      <c r="B3" s="88" t="s">
        <v>58</v>
      </c>
      <c r="C3" s="88"/>
    </row>
    <row r="4" spans="1:5" ht="15.75" thickBot="1" x14ac:dyDescent="0.3">
      <c r="A4" s="13" t="s">
        <v>55</v>
      </c>
      <c r="B4" s="60" t="s">
        <v>56</v>
      </c>
      <c r="C4" s="60" t="s">
        <v>57</v>
      </c>
      <c r="D4" s="89" t="s">
        <v>61</v>
      </c>
      <c r="E4" s="90"/>
    </row>
    <row r="5" spans="1:5" x14ac:dyDescent="0.25">
      <c r="D5" s="59" t="s">
        <v>62</v>
      </c>
      <c r="E5" s="59" t="s">
        <v>63</v>
      </c>
    </row>
    <row r="6" spans="1:5" x14ac:dyDescent="0.25">
      <c r="A6" s="5" t="s">
        <v>59</v>
      </c>
      <c r="B6" s="61">
        <v>768</v>
      </c>
      <c r="C6" s="61" t="s">
        <v>60</v>
      </c>
      <c r="D6" s="18">
        <v>45725.32</v>
      </c>
      <c r="E6" s="18">
        <f>D6</f>
        <v>45725.32</v>
      </c>
    </row>
    <row r="7" spans="1:5" x14ac:dyDescent="0.25">
      <c r="A7" s="5" t="s">
        <v>64</v>
      </c>
      <c r="B7" s="61">
        <v>7077</v>
      </c>
      <c r="C7" s="61" t="s">
        <v>65</v>
      </c>
      <c r="D7" s="18">
        <v>47083.839999999997</v>
      </c>
      <c r="E7" s="18">
        <v>23706.77</v>
      </c>
    </row>
    <row r="8" spans="1:5" x14ac:dyDescent="0.25">
      <c r="A8" s="5" t="s">
        <v>64</v>
      </c>
      <c r="B8" s="61">
        <v>9584</v>
      </c>
      <c r="C8" s="61" t="s">
        <v>66</v>
      </c>
      <c r="D8" s="18">
        <v>113690.62</v>
      </c>
      <c r="E8" s="18">
        <v>78416.3</v>
      </c>
    </row>
    <row r="9" spans="1:5" ht="15.75" thickBot="1" x14ac:dyDescent="0.3">
      <c r="A9" s="46"/>
      <c r="B9" s="46"/>
      <c r="C9" s="46"/>
      <c r="D9" s="36"/>
      <c r="E9" s="36"/>
    </row>
    <row r="10" spans="1:5" ht="15.75" thickBot="1" x14ac:dyDescent="0.3">
      <c r="A10" s="13" t="s">
        <v>69</v>
      </c>
      <c r="B10" s="58"/>
      <c r="C10" s="58"/>
      <c r="D10" s="63">
        <f>SUM(D6:D9)</f>
        <v>206499.78</v>
      </c>
      <c r="E10" s="63">
        <f>SUM(E6:E9)</f>
        <v>147848.39000000001</v>
      </c>
    </row>
    <row r="11" spans="1:5" x14ac:dyDescent="0.25">
      <c r="D11" s="1"/>
      <c r="E11" s="1"/>
    </row>
    <row r="12" spans="1:5" ht="15.75" thickBot="1" x14ac:dyDescent="0.3">
      <c r="A12" s="42" t="s">
        <v>67</v>
      </c>
      <c r="B12" s="88" t="s">
        <v>58</v>
      </c>
      <c r="C12" s="88"/>
      <c r="D12" s="1"/>
      <c r="E12" s="1"/>
    </row>
    <row r="13" spans="1:5" ht="15.75" thickBot="1" x14ac:dyDescent="0.3">
      <c r="A13" s="13" t="s">
        <v>55</v>
      </c>
      <c r="B13" s="60" t="s">
        <v>56</v>
      </c>
      <c r="C13" s="60" t="s">
        <v>57</v>
      </c>
      <c r="D13" s="89" t="s">
        <v>61</v>
      </c>
      <c r="E13" s="90"/>
    </row>
    <row r="14" spans="1:5" x14ac:dyDescent="0.25">
      <c r="D14" s="65" t="s">
        <v>62</v>
      </c>
      <c r="E14" s="65" t="s">
        <v>63</v>
      </c>
    </row>
    <row r="15" spans="1:5" x14ac:dyDescent="0.25">
      <c r="A15" s="5" t="s">
        <v>64</v>
      </c>
      <c r="B15" s="61">
        <v>7016</v>
      </c>
      <c r="C15" s="61" t="s">
        <v>66</v>
      </c>
      <c r="D15" s="18">
        <v>86048.08</v>
      </c>
      <c r="E15" s="18">
        <v>63299.63</v>
      </c>
    </row>
    <row r="16" spans="1:5" x14ac:dyDescent="0.25">
      <c r="A16" s="5" t="s">
        <v>64</v>
      </c>
      <c r="B16" s="61">
        <v>9513</v>
      </c>
      <c r="C16" s="61" t="s">
        <v>66</v>
      </c>
      <c r="D16" s="18">
        <v>53001.26</v>
      </c>
      <c r="E16" s="18">
        <f>25985.95+26578.42</f>
        <v>52564.369999999995</v>
      </c>
    </row>
    <row r="17" spans="1:6" x14ac:dyDescent="0.25">
      <c r="A17" s="5" t="s">
        <v>64</v>
      </c>
      <c r="B17" s="55">
        <v>9542</v>
      </c>
      <c r="C17" s="61" t="s">
        <v>66</v>
      </c>
      <c r="D17" s="18">
        <v>235680.07</v>
      </c>
      <c r="E17" s="18">
        <f>110110.46+56065.11</f>
        <v>166175.57</v>
      </c>
      <c r="F17" s="18"/>
    </row>
    <row r="18" spans="1:6" ht="15.75" thickBot="1" x14ac:dyDescent="0.3">
      <c r="A18" s="5"/>
      <c r="B18" s="61"/>
      <c r="C18" s="61"/>
      <c r="D18" s="18"/>
      <c r="E18" s="18"/>
    </row>
    <row r="19" spans="1:6" ht="15.75" thickBot="1" x14ac:dyDescent="0.3">
      <c r="A19" s="13" t="s">
        <v>68</v>
      </c>
      <c r="B19" s="58"/>
      <c r="C19" s="58"/>
      <c r="D19" s="63">
        <f>SUM(D15:D18)</f>
        <v>374729.41000000003</v>
      </c>
      <c r="E19" s="64">
        <f>SUM(E15:E18)</f>
        <v>282039.57</v>
      </c>
    </row>
    <row r="20" spans="1:6" x14ac:dyDescent="0.25">
      <c r="D20" s="1"/>
      <c r="E20" s="1"/>
    </row>
    <row r="21" spans="1:6" x14ac:dyDescent="0.25">
      <c r="D21" s="1"/>
      <c r="E21" s="1"/>
    </row>
    <row r="22" spans="1:6" x14ac:dyDescent="0.25">
      <c r="A22" s="42" t="s">
        <v>67</v>
      </c>
      <c r="B22" s="42" t="s">
        <v>70</v>
      </c>
    </row>
    <row r="23" spans="1:6" ht="15.75" thickBot="1" x14ac:dyDescent="0.3">
      <c r="A23" s="42"/>
      <c r="B23" s="66" t="s">
        <v>72</v>
      </c>
      <c r="C23" s="56" t="s">
        <v>82</v>
      </c>
    </row>
    <row r="24" spans="1:6" ht="15.75" thickBot="1" x14ac:dyDescent="0.3">
      <c r="A24" s="43" t="s">
        <v>71</v>
      </c>
      <c r="B24" s="40">
        <v>333414.45</v>
      </c>
      <c r="C24" s="41">
        <v>382315.1</v>
      </c>
      <c r="D24" s="1"/>
      <c r="E24" s="1"/>
    </row>
    <row r="25" spans="1:6" x14ac:dyDescent="0.25">
      <c r="A25" s="42" t="s">
        <v>73</v>
      </c>
      <c r="B25" s="1"/>
      <c r="C25" s="1"/>
      <c r="D25" s="1"/>
      <c r="E25" s="1"/>
    </row>
    <row r="26" spans="1:6" x14ac:dyDescent="0.25">
      <c r="A26" s="5" t="s">
        <v>74</v>
      </c>
      <c r="B26" s="18">
        <v>4696</v>
      </c>
      <c r="C26" s="18"/>
      <c r="D26" s="1"/>
      <c r="E26" s="1"/>
    </row>
    <row r="27" spans="1:6" x14ac:dyDescent="0.25">
      <c r="A27" s="5" t="s">
        <v>75</v>
      </c>
      <c r="B27" s="18">
        <v>1925</v>
      </c>
      <c r="C27" s="18"/>
      <c r="D27" s="1"/>
      <c r="E27" s="1"/>
    </row>
    <row r="28" spans="1:6" x14ac:dyDescent="0.25">
      <c r="A28" s="5" t="s">
        <v>76</v>
      </c>
      <c r="B28" s="18">
        <v>405</v>
      </c>
      <c r="C28" s="18"/>
      <c r="D28" s="1"/>
      <c r="E28" s="1"/>
    </row>
    <row r="29" spans="1:6" x14ac:dyDescent="0.25">
      <c r="A29" s="5" t="s">
        <v>77</v>
      </c>
      <c r="B29" s="18">
        <f>'Part 2'!B6</f>
        <v>13810</v>
      </c>
      <c r="C29" s="18"/>
      <c r="D29" s="1"/>
      <c r="E29" s="18">
        <f>'Part 2'!E6</f>
        <v>0</v>
      </c>
    </row>
    <row r="30" spans="1:6" x14ac:dyDescent="0.25">
      <c r="A30" s="5" t="s">
        <v>78</v>
      </c>
      <c r="B30" s="67"/>
      <c r="C30" s="18">
        <v>42279.65</v>
      </c>
      <c r="D30" s="1" t="s">
        <v>91</v>
      </c>
      <c r="E30" s="1"/>
    </row>
    <row r="31" spans="1:6" x14ac:dyDescent="0.25">
      <c r="A31" s="5" t="s">
        <v>79</v>
      </c>
      <c r="B31" s="18">
        <v>0</v>
      </c>
      <c r="C31" s="18"/>
      <c r="D31" s="1"/>
      <c r="E31" s="1"/>
    </row>
    <row r="32" spans="1:6" x14ac:dyDescent="0.25">
      <c r="A32" s="5" t="s">
        <v>80</v>
      </c>
      <c r="B32" s="18">
        <v>0</v>
      </c>
      <c r="C32" s="18"/>
      <c r="D32" s="1"/>
      <c r="E32" s="1"/>
    </row>
    <row r="33" spans="1:6" x14ac:dyDescent="0.25">
      <c r="A33" s="5"/>
      <c r="B33" s="18"/>
      <c r="C33" s="18"/>
      <c r="D33" s="1"/>
      <c r="E33" s="1"/>
    </row>
    <row r="34" spans="1:6" ht="15.75" thickBot="1" x14ac:dyDescent="0.3">
      <c r="A34" s="46" t="s">
        <v>81</v>
      </c>
      <c r="B34" s="36">
        <f>SUM(B26:B33)</f>
        <v>20836</v>
      </c>
      <c r="C34" s="18"/>
      <c r="D34" s="1" t="s">
        <v>92</v>
      </c>
      <c r="E34" s="1"/>
    </row>
    <row r="35" spans="1:6" ht="15.75" thickBot="1" x14ac:dyDescent="0.3">
      <c r="A35" s="13" t="s">
        <v>83</v>
      </c>
      <c r="B35" s="41">
        <f>C30+B34</f>
        <v>63115.65</v>
      </c>
      <c r="C35" s="1"/>
      <c r="D35" s="1"/>
      <c r="E35" s="1"/>
      <c r="F35" s="1"/>
    </row>
    <row r="36" spans="1:6" x14ac:dyDescent="0.25">
      <c r="B36" s="1"/>
      <c r="C36" s="1"/>
      <c r="D36" s="1"/>
      <c r="E36" s="1"/>
    </row>
    <row r="37" spans="1:6" x14ac:dyDescent="0.25">
      <c r="A37" s="42" t="s">
        <v>122</v>
      </c>
      <c r="B37" s="1"/>
      <c r="C37" s="1"/>
      <c r="D37" s="1"/>
      <c r="E37" s="1"/>
    </row>
    <row r="38" spans="1:6" x14ac:dyDescent="0.25">
      <c r="A38" s="5" t="s">
        <v>84</v>
      </c>
      <c r="B38" s="18">
        <f>B29</f>
        <v>13810</v>
      </c>
      <c r="C38" s="1"/>
      <c r="D38" s="1"/>
      <c r="E38" s="1"/>
    </row>
    <row r="39" spans="1:6" x14ac:dyDescent="0.25">
      <c r="A39" s="5" t="s">
        <v>85</v>
      </c>
      <c r="B39" s="18">
        <v>0</v>
      </c>
      <c r="C39" s="1"/>
      <c r="D39" s="1"/>
      <c r="E39" s="1"/>
    </row>
    <row r="40" spans="1:6" x14ac:dyDescent="0.25">
      <c r="A40" s="5" t="s">
        <v>86</v>
      </c>
      <c r="B40" s="18">
        <v>0</v>
      </c>
      <c r="C40" s="1"/>
      <c r="D40" s="1"/>
      <c r="E40" s="1"/>
    </row>
    <row r="41" spans="1:6" ht="15.75" thickBot="1" x14ac:dyDescent="0.3">
      <c r="A41" s="46" t="s">
        <v>87</v>
      </c>
      <c r="B41" s="36">
        <v>0</v>
      </c>
      <c r="C41" s="1"/>
      <c r="D41" s="1"/>
      <c r="E41" s="1"/>
    </row>
    <row r="42" spans="1:6" ht="15.75" thickBot="1" x14ac:dyDescent="0.3">
      <c r="A42" s="43" t="s">
        <v>88</v>
      </c>
      <c r="B42" s="45">
        <f>SUM(B38:B41)</f>
        <v>13810</v>
      </c>
      <c r="C42" s="1"/>
      <c r="D42" s="1"/>
      <c r="E42" s="1"/>
    </row>
    <row r="43" spans="1:6" ht="15.75" thickBot="1" x14ac:dyDescent="0.3">
      <c r="B43" s="1"/>
      <c r="C43" s="1"/>
      <c r="D43" s="1"/>
      <c r="E43" s="1"/>
    </row>
    <row r="44" spans="1:6" ht="15.75" thickBot="1" x14ac:dyDescent="0.3">
      <c r="A44" s="13" t="s">
        <v>89</v>
      </c>
      <c r="B44" s="41">
        <f>C24</f>
        <v>382315.1</v>
      </c>
      <c r="C44" s="1"/>
      <c r="D44" s="1" t="s">
        <v>90</v>
      </c>
      <c r="E44" s="1">
        <f>B24+B35-B42</f>
        <v>382720.10000000003</v>
      </c>
    </row>
    <row r="45" spans="1:6" x14ac:dyDescent="0.25">
      <c r="B45" s="1"/>
      <c r="C45" s="1"/>
      <c r="D45" s="1"/>
      <c r="E45" s="1"/>
    </row>
    <row r="46" spans="1:6" ht="15.75" thickBot="1" x14ac:dyDescent="0.3">
      <c r="A46" s="42" t="s">
        <v>93</v>
      </c>
      <c r="B46" s="1"/>
      <c r="C46" s="1"/>
      <c r="D46" s="1"/>
      <c r="E46" s="1"/>
    </row>
    <row r="47" spans="1:6" ht="15.75" thickBot="1" x14ac:dyDescent="0.3">
      <c r="A47" s="13" t="s">
        <v>55</v>
      </c>
      <c r="B47" s="60" t="s">
        <v>56</v>
      </c>
      <c r="C47" s="60" t="s">
        <v>57</v>
      </c>
      <c r="D47" s="89" t="s">
        <v>61</v>
      </c>
      <c r="E47" s="90"/>
    </row>
    <row r="48" spans="1:6" x14ac:dyDescent="0.25">
      <c r="D48" s="65" t="s">
        <v>62</v>
      </c>
      <c r="E48" s="65" t="s">
        <v>63</v>
      </c>
    </row>
    <row r="49" spans="1:5" x14ac:dyDescent="0.25">
      <c r="A49" s="5" t="s">
        <v>64</v>
      </c>
      <c r="B49" s="68">
        <v>9555</v>
      </c>
      <c r="C49" s="69" t="s">
        <v>66</v>
      </c>
      <c r="D49" s="18">
        <v>5821.74</v>
      </c>
      <c r="E49" s="18">
        <v>4620.75</v>
      </c>
    </row>
    <row r="50" spans="1:5" x14ac:dyDescent="0.25">
      <c r="A50" s="5"/>
      <c r="B50" s="18"/>
      <c r="C50" s="18"/>
      <c r="D50" s="18"/>
      <c r="E50" s="18"/>
    </row>
    <row r="51" spans="1:5" ht="15.75" thickBot="1" x14ac:dyDescent="0.3">
      <c r="B51" s="1"/>
      <c r="C51" s="1"/>
      <c r="D51" s="1"/>
      <c r="E51" s="1"/>
    </row>
    <row r="52" spans="1:5" ht="15.75" thickBot="1" x14ac:dyDescent="0.3">
      <c r="A52" s="13" t="s">
        <v>94</v>
      </c>
      <c r="B52" s="44"/>
      <c r="C52" s="44"/>
      <c r="D52" s="70">
        <f>D49</f>
        <v>5821.74</v>
      </c>
      <c r="E52" s="71">
        <f>E49</f>
        <v>4620.75</v>
      </c>
    </row>
    <row r="53" spans="1:5" x14ac:dyDescent="0.25">
      <c r="B53" s="1"/>
      <c r="C53" s="1"/>
      <c r="D53" s="1"/>
      <c r="E53" s="1"/>
    </row>
    <row r="54" spans="1:5" x14ac:dyDescent="0.25">
      <c r="B54" s="1"/>
      <c r="C54" s="1"/>
      <c r="D54" s="1"/>
      <c r="E54" s="1"/>
    </row>
    <row r="55" spans="1:5" x14ac:dyDescent="0.25">
      <c r="B55" s="1"/>
      <c r="C55" s="1"/>
      <c r="D55" s="1"/>
      <c r="E55" s="1"/>
    </row>
    <row r="56" spans="1:5" x14ac:dyDescent="0.25">
      <c r="B56" s="1"/>
      <c r="C56" s="1"/>
      <c r="D56" s="1"/>
      <c r="E56" s="1"/>
    </row>
    <row r="57" spans="1:5" x14ac:dyDescent="0.25">
      <c r="B57" s="1"/>
      <c r="C57" s="1"/>
      <c r="D57" s="1"/>
      <c r="E57" s="1"/>
    </row>
    <row r="58" spans="1:5" x14ac:dyDescent="0.25">
      <c r="B58" s="1"/>
      <c r="C58" s="1"/>
      <c r="D58" s="1"/>
      <c r="E58" s="1"/>
    </row>
    <row r="59" spans="1:5" x14ac:dyDescent="0.25">
      <c r="B59" s="1"/>
      <c r="C59" s="1"/>
      <c r="D59" s="1"/>
      <c r="E59" s="1"/>
    </row>
    <row r="60" spans="1:5" x14ac:dyDescent="0.25">
      <c r="B60" s="1"/>
      <c r="C60" s="1"/>
      <c r="D60" s="1"/>
      <c r="E60" s="1"/>
    </row>
    <row r="61" spans="1:5" x14ac:dyDescent="0.25">
      <c r="B61" s="1"/>
      <c r="C61" s="1"/>
      <c r="D61" s="1"/>
      <c r="E61" s="1"/>
    </row>
    <row r="62" spans="1:5" x14ac:dyDescent="0.25">
      <c r="B62" s="1"/>
      <c r="C62" s="1"/>
      <c r="D62" s="1"/>
      <c r="E62" s="1"/>
    </row>
    <row r="63" spans="1:5" x14ac:dyDescent="0.25">
      <c r="B63" s="1"/>
      <c r="C63" s="1"/>
      <c r="D63" s="1"/>
      <c r="E63" s="1"/>
    </row>
    <row r="64" spans="1:5" x14ac:dyDescent="0.25">
      <c r="B64" s="1"/>
      <c r="C64" s="1"/>
      <c r="D64" s="1"/>
      <c r="E64" s="1"/>
    </row>
    <row r="65" spans="2:5" x14ac:dyDescent="0.25">
      <c r="B65" s="1"/>
      <c r="C65" s="1"/>
      <c r="D65" s="1"/>
      <c r="E65" s="1"/>
    </row>
    <row r="66" spans="2:5" x14ac:dyDescent="0.25">
      <c r="B66" s="1"/>
      <c r="C66" s="1"/>
      <c r="D66" s="1"/>
      <c r="E66" s="1"/>
    </row>
    <row r="67" spans="2:5" x14ac:dyDescent="0.25">
      <c r="B67" s="1"/>
      <c r="C67" s="1"/>
      <c r="D67" s="1"/>
      <c r="E67" s="1"/>
    </row>
    <row r="68" spans="2:5" x14ac:dyDescent="0.25">
      <c r="B68" s="1"/>
      <c r="C68" s="1"/>
      <c r="D68" s="1"/>
      <c r="E68" s="1"/>
    </row>
  </sheetData>
  <mergeCells count="5">
    <mergeCell ref="B3:C3"/>
    <mergeCell ref="D4:E4"/>
    <mergeCell ref="B12:C12"/>
    <mergeCell ref="D13:E13"/>
    <mergeCell ref="D47:E47"/>
  </mergeCells>
  <pageMargins left="0.7" right="0.7" top="0.75" bottom="0.75" header="0.3" footer="0.3"/>
  <pageSetup orientation="portrait" r:id="rId1"/>
  <headerFooter>
    <oddFooter>&amp;L&amp;F&amp;C&amp;A&amp;R&amp;D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99874-C6DF-4EFB-8093-4A96BCA64852}">
  <dimension ref="A1:E27"/>
  <sheetViews>
    <sheetView workbookViewId="0">
      <selection activeCell="J18" sqref="J18"/>
    </sheetView>
  </sheetViews>
  <sheetFormatPr defaultRowHeight="15" x14ac:dyDescent="0.25"/>
  <cols>
    <col min="1" max="1" width="30.85546875" customWidth="1"/>
    <col min="2" max="2" width="15.28515625" customWidth="1"/>
    <col min="4" max="4" width="13.5703125" customWidth="1"/>
    <col min="5" max="5" width="13.140625" customWidth="1"/>
  </cols>
  <sheetData>
    <row r="1" spans="1:5" x14ac:dyDescent="0.25">
      <c r="A1" s="42" t="s">
        <v>95</v>
      </c>
    </row>
    <row r="4" spans="1:5" ht="15.75" thickBot="1" x14ac:dyDescent="0.3">
      <c r="A4" s="42" t="s">
        <v>106</v>
      </c>
      <c r="B4" s="88" t="s">
        <v>58</v>
      </c>
      <c r="C4" s="88"/>
    </row>
    <row r="5" spans="1:5" ht="15.75" thickBot="1" x14ac:dyDescent="0.3">
      <c r="A5" s="13" t="s">
        <v>55</v>
      </c>
      <c r="B5" s="60" t="s">
        <v>56</v>
      </c>
      <c r="C5" s="60" t="s">
        <v>57</v>
      </c>
      <c r="D5" s="89" t="s">
        <v>61</v>
      </c>
      <c r="E5" s="90"/>
    </row>
    <row r="6" spans="1:5" x14ac:dyDescent="0.25">
      <c r="D6" s="59" t="s">
        <v>62</v>
      </c>
      <c r="E6" s="59" t="s">
        <v>63</v>
      </c>
    </row>
    <row r="7" spans="1:5" x14ac:dyDescent="0.25">
      <c r="A7" s="5" t="s">
        <v>64</v>
      </c>
      <c r="B7" s="72" t="s">
        <v>96</v>
      </c>
      <c r="C7" s="61" t="s">
        <v>66</v>
      </c>
      <c r="D7" s="18">
        <v>1763.95</v>
      </c>
      <c r="E7" s="18">
        <v>1400</v>
      </c>
    </row>
    <row r="8" spans="1:5" x14ac:dyDescent="0.25">
      <c r="A8" s="5"/>
      <c r="B8" s="61"/>
      <c r="C8" s="61"/>
      <c r="D8" s="18"/>
      <c r="E8" s="18"/>
    </row>
    <row r="9" spans="1:5" x14ac:dyDescent="0.25">
      <c r="B9" s="61"/>
      <c r="C9" s="61"/>
      <c r="D9" s="18"/>
      <c r="E9" s="18"/>
    </row>
    <row r="10" spans="1:5" ht="15.75" thickBot="1" x14ac:dyDescent="0.3">
      <c r="A10" s="46"/>
      <c r="B10" s="46"/>
      <c r="C10" s="46"/>
      <c r="D10" s="36"/>
      <c r="E10" s="36"/>
    </row>
    <row r="11" spans="1:5" ht="15.75" thickBot="1" x14ac:dyDescent="0.3">
      <c r="A11" s="13" t="s">
        <v>105</v>
      </c>
      <c r="B11" s="58"/>
      <c r="C11" s="58"/>
      <c r="D11" s="63">
        <f>SUM(D7:D10)</f>
        <v>1763.95</v>
      </c>
      <c r="E11" s="63">
        <f>SUM(E7:E10)</f>
        <v>1400</v>
      </c>
    </row>
    <row r="12" spans="1:5" ht="15.75" thickBot="1" x14ac:dyDescent="0.3"/>
    <row r="13" spans="1:5" ht="15.75" thickBot="1" x14ac:dyDescent="0.3">
      <c r="A13" s="13" t="s">
        <v>97</v>
      </c>
      <c r="B13" s="40" t="s">
        <v>103</v>
      </c>
      <c r="C13" s="40"/>
      <c r="D13" s="41">
        <v>1716.46</v>
      </c>
      <c r="E13" s="1"/>
    </row>
    <row r="14" spans="1:5" x14ac:dyDescent="0.25">
      <c r="A14" s="42" t="s">
        <v>98</v>
      </c>
      <c r="B14" s="1"/>
      <c r="C14" s="1"/>
      <c r="D14" s="1"/>
      <c r="E14" s="1"/>
    </row>
    <row r="15" spans="1:5" x14ac:dyDescent="0.25">
      <c r="A15" s="5" t="s">
        <v>99</v>
      </c>
      <c r="B15" s="18">
        <v>0</v>
      </c>
      <c r="C15" s="1"/>
      <c r="D15" s="1"/>
      <c r="E15" s="1"/>
    </row>
    <row r="16" spans="1:5" x14ac:dyDescent="0.25">
      <c r="A16" s="5" t="s">
        <v>100</v>
      </c>
      <c r="B16" s="18">
        <v>0</v>
      </c>
      <c r="C16" s="1"/>
      <c r="D16" s="1"/>
      <c r="E16" s="1"/>
    </row>
    <row r="17" spans="1:5" x14ac:dyDescent="0.25">
      <c r="A17" s="5" t="s">
        <v>101</v>
      </c>
      <c r="B17" s="18">
        <f>D11-D13</f>
        <v>47.490000000000009</v>
      </c>
      <c r="C17" s="1"/>
      <c r="D17" s="1"/>
      <c r="E17" s="1"/>
    </row>
    <row r="18" spans="1:5" ht="15.75" thickBot="1" x14ac:dyDescent="0.3">
      <c r="A18" s="46" t="s">
        <v>102</v>
      </c>
      <c r="B18" s="36">
        <v>0</v>
      </c>
      <c r="C18" s="1"/>
      <c r="D18" s="1"/>
      <c r="E18" s="1"/>
    </row>
    <row r="19" spans="1:5" ht="15.75" thickBot="1" x14ac:dyDescent="0.3">
      <c r="A19" s="13" t="s">
        <v>104</v>
      </c>
      <c r="B19" s="45">
        <f>SUM(B15:B18)</f>
        <v>47.490000000000009</v>
      </c>
      <c r="C19" s="1"/>
      <c r="D19" s="1"/>
      <c r="E19" s="1"/>
    </row>
    <row r="20" spans="1:5" x14ac:dyDescent="0.25">
      <c r="B20" s="1"/>
      <c r="C20" s="1"/>
      <c r="D20" s="1"/>
      <c r="E20" s="1"/>
    </row>
    <row r="21" spans="1:5" x14ac:dyDescent="0.25">
      <c r="A21" s="42" t="s">
        <v>123</v>
      </c>
    </row>
    <row r="22" spans="1:5" x14ac:dyDescent="0.25">
      <c r="A22" s="5" t="s">
        <v>107</v>
      </c>
      <c r="B22" s="18">
        <v>0</v>
      </c>
    </row>
    <row r="23" spans="1:5" x14ac:dyDescent="0.25">
      <c r="A23" s="5" t="s">
        <v>108</v>
      </c>
      <c r="B23" s="18">
        <v>0</v>
      </c>
    </row>
    <row r="24" spans="1:5" ht="15.75" thickBot="1" x14ac:dyDescent="0.3">
      <c r="A24" s="46" t="s">
        <v>109</v>
      </c>
      <c r="B24" s="36">
        <v>0</v>
      </c>
    </row>
    <row r="25" spans="1:5" ht="15.75" thickBot="1" x14ac:dyDescent="0.3">
      <c r="A25" s="13" t="s">
        <v>124</v>
      </c>
      <c r="B25" s="45">
        <f>SUM(B22:B24)</f>
        <v>0</v>
      </c>
    </row>
    <row r="26" spans="1:5" ht="15.75" thickBot="1" x14ac:dyDescent="0.3"/>
    <row r="27" spans="1:5" ht="15.75" thickBot="1" x14ac:dyDescent="0.3">
      <c r="A27" s="13" t="s">
        <v>110</v>
      </c>
      <c r="B27" s="73"/>
      <c r="C27" s="73"/>
      <c r="D27" s="74">
        <f>D13+B19-B25</f>
        <v>1763.95</v>
      </c>
    </row>
  </sheetData>
  <mergeCells count="2">
    <mergeCell ref="B4:C4"/>
    <mergeCell ref="D5:E5"/>
  </mergeCells>
  <pageMargins left="0.7" right="0.7" top="0.75" bottom="0.75" header="0.3" footer="0.3"/>
  <pageSetup orientation="portrait" r:id="rId1"/>
  <headerFooter>
    <oddFooter>&amp;L&amp;F&amp;C&amp;A&amp;R&amp;D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9DAF8-6CA0-4DBF-9A5D-F5EFF1EADB93}">
  <dimension ref="A1:C17"/>
  <sheetViews>
    <sheetView workbookViewId="0">
      <selection activeCell="C29" sqref="C29"/>
    </sheetView>
  </sheetViews>
  <sheetFormatPr defaultRowHeight="15" x14ac:dyDescent="0.25"/>
  <cols>
    <col min="1" max="1" width="13.85546875" customWidth="1"/>
    <col min="2" max="2" width="58.140625" customWidth="1"/>
    <col min="3" max="3" width="10.5703125" bestFit="1" customWidth="1"/>
  </cols>
  <sheetData>
    <row r="1" spans="1:3" x14ac:dyDescent="0.25">
      <c r="A1" s="42" t="s">
        <v>121</v>
      </c>
    </row>
    <row r="3" spans="1:3" x14ac:dyDescent="0.25">
      <c r="A3" s="42" t="s">
        <v>111</v>
      </c>
    </row>
    <row r="5" spans="1:3" x14ac:dyDescent="0.25">
      <c r="A5" t="s">
        <v>112</v>
      </c>
    </row>
    <row r="6" spans="1:3" x14ac:dyDescent="0.25">
      <c r="A6" s="5"/>
      <c r="B6" s="5" t="s">
        <v>113</v>
      </c>
    </row>
    <row r="7" spans="1:3" x14ac:dyDescent="0.25">
      <c r="A7" s="75" t="s">
        <v>115</v>
      </c>
      <c r="B7" s="5" t="s">
        <v>114</v>
      </c>
    </row>
    <row r="9" spans="1:3" x14ac:dyDescent="0.25">
      <c r="A9" s="42" t="s">
        <v>116</v>
      </c>
    </row>
    <row r="11" spans="1:3" x14ac:dyDescent="0.25">
      <c r="A11" s="5">
        <v>1</v>
      </c>
      <c r="B11" s="5" t="s">
        <v>117</v>
      </c>
      <c r="C11" s="18">
        <v>4050</v>
      </c>
    </row>
    <row r="12" spans="1:3" x14ac:dyDescent="0.25">
      <c r="A12" s="5">
        <v>2</v>
      </c>
      <c r="B12" s="5" t="s">
        <v>118</v>
      </c>
      <c r="C12" s="18">
        <v>0</v>
      </c>
    </row>
    <row r="13" spans="1:3" x14ac:dyDescent="0.25">
      <c r="A13" s="5">
        <v>3</v>
      </c>
      <c r="B13" s="5" t="s">
        <v>119</v>
      </c>
      <c r="C13" s="18">
        <v>0</v>
      </c>
    </row>
    <row r="14" spans="1:3" x14ac:dyDescent="0.25">
      <c r="A14" s="5">
        <v>4</v>
      </c>
      <c r="B14" s="62" t="s">
        <v>120</v>
      </c>
      <c r="C14" s="76">
        <v>405</v>
      </c>
    </row>
    <row r="15" spans="1:3" x14ac:dyDescent="0.25">
      <c r="C15" s="1"/>
    </row>
    <row r="16" spans="1:3" x14ac:dyDescent="0.25">
      <c r="C16" s="1"/>
    </row>
    <row r="17" spans="3:3" x14ac:dyDescent="0.25">
      <c r="C17" s="1"/>
    </row>
  </sheetData>
  <pageMargins left="0.7" right="0.7" top="0.75" bottom="0.75" header="0.3" footer="0.3"/>
  <pageSetup orientation="portrait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Part 1</vt:lpstr>
      <vt:lpstr>Part 2</vt:lpstr>
      <vt:lpstr>Part 3</vt:lpstr>
      <vt:lpstr>Part 4</vt:lpstr>
      <vt:lpstr>Part 5</vt:lpstr>
      <vt:lpstr>'Part 1'!Print_Area</vt:lpstr>
      <vt:lpstr>'Part 2'!Print_Area</vt:lpstr>
      <vt:lpstr>'Part 3'!Print_Area</vt:lpstr>
      <vt:lpstr>'Part 4'!Print_Area</vt:lpstr>
      <vt:lpstr>'Part 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Stockmaster</dc:creator>
  <cp:lastModifiedBy>Gary Stockmaster</cp:lastModifiedBy>
  <cp:lastPrinted>2022-03-27T12:59:24Z</cp:lastPrinted>
  <dcterms:created xsi:type="dcterms:W3CDTF">2022-03-21T16:05:22Z</dcterms:created>
  <dcterms:modified xsi:type="dcterms:W3CDTF">2023-03-20T21:26:18Z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ede4acfa-b30e-4eb7-82bd-47d0ff068387</vt:lpwstr>
  </property>
</Properties>
</file>